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45621"/>
</workbook>
</file>

<file path=xl/calcChain.xml><?xml version="1.0" encoding="utf-8"?>
<calcChain xmlns="http://schemas.openxmlformats.org/spreadsheetml/2006/main">
  <c r="C37" i="1" l="1"/>
  <c r="C35" i="1"/>
  <c r="C29" i="1"/>
  <c r="I38" i="1"/>
  <c r="I37" i="1"/>
  <c r="I36" i="1"/>
  <c r="I35" i="1"/>
  <c r="C38" i="1"/>
  <c r="I34" i="1"/>
  <c r="C30" i="1"/>
  <c r="G71" i="2"/>
  <c r="G72" i="2" s="1"/>
  <c r="G74" i="2" s="1"/>
  <c r="G75" i="2" s="1"/>
  <c r="G76" i="2" s="1"/>
  <c r="F71" i="2"/>
  <c r="F72" i="2" s="1"/>
  <c r="F74" i="2" s="1"/>
  <c r="F75" i="2" s="1"/>
  <c r="F76" i="2" s="1"/>
  <c r="E71" i="2"/>
  <c r="E72" i="2" s="1"/>
  <c r="E74" i="2" s="1"/>
  <c r="E75" i="2" s="1"/>
  <c r="E76" i="2" s="1"/>
  <c r="G70" i="2"/>
  <c r="F70" i="2"/>
  <c r="E70" i="2"/>
  <c r="D70" i="2"/>
  <c r="D71" i="2" s="1"/>
  <c r="G61" i="2"/>
  <c r="H61" i="2" s="1"/>
  <c r="F61" i="2"/>
  <c r="E61" i="2"/>
  <c r="D61" i="2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H36" i="2" s="1"/>
  <c r="D36" i="2"/>
  <c r="H35" i="2"/>
  <c r="G33" i="2"/>
  <c r="H33" i="2" s="1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0" i="1" l="1"/>
  <c r="C39" i="1"/>
  <c r="C31" i="1"/>
  <c r="C32" i="1"/>
  <c r="D72" i="2"/>
  <c r="H71" i="2"/>
  <c r="H70" i="2"/>
  <c r="C42" i="1" l="1"/>
  <c r="D74" i="2"/>
  <c r="H72" i="2"/>
  <c r="D75" i="2" l="1"/>
  <c r="H74" i="2"/>
  <c r="D76" i="2" l="1"/>
  <c r="H76" i="2" s="1"/>
  <c r="H75" i="2"/>
</calcChain>
</file>

<file path=xl/sharedStrings.xml><?xml version="1.0" encoding="utf-8"?>
<sst xmlns="http://schemas.openxmlformats.org/spreadsheetml/2006/main" count="408" uniqueCount="166">
  <si>
    <t>СВОДКА ЗАТРАТ</t>
  </si>
  <si>
    <t>P_0653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</si>
  <si>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</si>
  <si>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</si>
  <si>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</si>
  <si>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</si>
  <si>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</si>
  <si>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</si>
  <si>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</si>
  <si>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</si>
  <si>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</si>
  <si>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</si>
  <si>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</si>
  <si>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</si>
  <si>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</si>
  <si>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</si>
  <si>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</si>
  <si>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</si>
  <si>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</si>
  <si>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</si>
  <si>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</si>
  <si>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</si>
  <si>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</si>
  <si>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</si>
  <si>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</si>
  <si>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</si>
  <si>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</si>
  <si>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</si>
  <si>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</si>
  <si>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</si>
  <si>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</si>
  <si>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</si>
  <si>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</si>
  <si>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</si>
  <si>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</si>
  <si>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</si>
  <si>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</si>
  <si>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</si>
  <si>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</si>
  <si>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</si>
  <si>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</si>
  <si>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</si>
  <si>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</si>
  <si>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</si>
  <si>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</si>
  <si>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</si>
  <si>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</si>
  <si>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</si>
  <si>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</si>
  <si>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</si>
  <si>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</si>
  <si>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</si>
  <si>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</si>
  <si>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</si>
  <si>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</si>
  <si>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</si>
  <si>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</si>
  <si>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</si>
  <si>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</si>
  <si>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</si>
  <si>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</si>
  <si>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</si>
  <si>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</si>
  <si>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</si>
  <si>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</si>
  <si>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</si>
  <si>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</si>
  <si>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</si>
  <si>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</si>
  <si>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</si>
  <si>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</si>
  <si>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</si>
  <si>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</si>
  <si>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</si>
  <si>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</si>
  <si>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</si>
  <si>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</si>
  <si>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</si>
  <si>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</si>
  <si>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</si>
  <si>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</si>
  <si>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</si>
  <si>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</si>
  <si>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</si>
  <si>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</si>
  <si>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</si>
  <si>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</si>
  <si>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</si>
  <si>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</si>
  <si>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</si>
  <si>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</si>
  <si>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</si>
  <si>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</si>
  <si>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</si>
  <si>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</si>
  <si>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</si>
  <si>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</si>
  <si>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</si>
  <si>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</si>
  <si>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</si>
  <si>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</si>
  <si>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</si>
  <si>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</si>
  <si>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</si>
  <si>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</si>
  <si>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</si>
  <si>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</si>
  <si>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</si>
  <si>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</si>
  <si>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</si>
  <si>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</si>
  <si>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</si>
  <si>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</si>
  <si>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</si>
  <si>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</si>
  <si>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</si>
  <si>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</si>
  <si>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</si>
  <si>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</si>
  <si>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</si>
  <si>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</si>
  <si>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</si>
  <si>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</si>
  <si>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</si>
  <si>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</si>
  <si>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</si>
  <si>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</si>
  <si>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</si>
  <si>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</si>
  <si>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</si>
  <si>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</si>
  <si>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</si>
  <si>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</si>
  <si>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</si>
  <si>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</si>
  <si>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</si>
  <si>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</si>
  <si>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</si>
  <si>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</si>
  <si>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</si>
  <si>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</si>
  <si>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</si>
  <si>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</si>
  <si>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</si>
  <si>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</si>
  <si>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</si>
  <si>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</si>
  <si>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</si>
  <si>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</si>
  <si>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</si>
  <si>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</si>
  <si>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</si>
  <si>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</si>
  <si>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</si>
  <si>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</si>
  <si>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</si>
  <si>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</si>
  <si>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</si>
  <si>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</si>
  <si>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</si>
  <si>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</si>
  <si>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</si>
  <si>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</si>
  <si>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</si>
  <si>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</si>
  <si>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ТП-3114 (ТП-1043114) до 31-Б-2 (протяженностью 0,39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</si>
</sst>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19" zoomScale="90" zoomScaleNormal="90" workbookViewId="0">
      <selection activeCell="B29" sqref="B2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6.7109375" bestFit="1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165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150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151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152</v>
      </c>
      <c r="C26" s="60"/>
      <c r="D26" s="57"/>
      <c r="E26" s="57"/>
      <c r="F26" s="57"/>
      <c r="G26" s="58"/>
      <c r="H26" s="58" t="s">
        <v>153</v>
      </c>
      <c r="I26" s="58"/>
    </row>
    <row r="27" spans="1:9" ht="16.899999999999999" customHeight="1" x14ac:dyDescent="0.25">
      <c r="A27" s="61" t="s">
        <v>6</v>
      </c>
      <c r="B27" s="59" t="s">
        <v>154</v>
      </c>
      <c r="C27" s="62">
        <v>0</v>
      </c>
      <c r="D27" s="63"/>
      <c r="E27" s="63"/>
      <c r="F27" s="63"/>
      <c r="G27" s="64" t="s">
        <v>155</v>
      </c>
      <c r="H27" s="64" t="s">
        <v>156</v>
      </c>
      <c r="I27" s="64" t="s">
        <v>157</v>
      </c>
    </row>
    <row r="28" spans="1:9" ht="16.899999999999999" customHeight="1" x14ac:dyDescent="0.25">
      <c r="A28" s="61" t="s">
        <v>7</v>
      </c>
      <c r="B28" s="59" t="s">
        <v>158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159</v>
      </c>
      <c r="C29" s="68">
        <f>ССР!G67*1.2</f>
        <v>487.05463650106799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487.05463650106799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160</v>
      </c>
      <c r="C31" s="68">
        <f>C30-ROUND(C30/1.2,5)</f>
        <v>81.175776501068015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161</v>
      </c>
      <c r="C32" s="73">
        <f>C30*I35</f>
        <v>538.94274820882117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89" t="s">
        <v>162</v>
      </c>
      <c r="B33" s="90"/>
      <c r="C33" s="91"/>
      <c r="D33" s="57"/>
      <c r="E33" s="77"/>
      <c r="F33" s="78"/>
      <c r="G33" s="65">
        <v>2024</v>
      </c>
      <c r="H33" s="66">
        <v>109.11350326220534</v>
      </c>
      <c r="I33" s="72"/>
    </row>
    <row r="34" spans="1:9" ht="15.75" x14ac:dyDescent="0.25">
      <c r="A34" s="56">
        <v>1</v>
      </c>
      <c r="B34" s="59" t="s">
        <v>152</v>
      </c>
      <c r="C34" s="60"/>
      <c r="D34" s="57"/>
      <c r="E34" s="79"/>
      <c r="F34" s="80"/>
      <c r="G34" s="65">
        <v>2025</v>
      </c>
      <c r="H34" s="66">
        <v>107.81631706396419</v>
      </c>
      <c r="I34" s="81">
        <f>(H34+100)/200</f>
        <v>1.039081585319821</v>
      </c>
    </row>
    <row r="35" spans="1:9" ht="15.75" x14ac:dyDescent="0.25">
      <c r="A35" s="61" t="s">
        <v>6</v>
      </c>
      <c r="B35" s="59" t="s">
        <v>154</v>
      </c>
      <c r="C35" s="82">
        <f>ССР!D76+ССР!E76</f>
        <v>7089.6821029606435</v>
      </c>
      <c r="D35" s="63"/>
      <c r="E35" s="79"/>
      <c r="F35" s="63"/>
      <c r="G35" s="65">
        <v>2026</v>
      </c>
      <c r="H35" s="66">
        <v>105.26289686896166</v>
      </c>
      <c r="I35" s="81">
        <f>(H35+100)/200*H34/100</f>
        <v>1.1065344785145874</v>
      </c>
    </row>
    <row r="36" spans="1:9" ht="15.75" x14ac:dyDescent="0.25">
      <c r="A36" s="61" t="s">
        <v>7</v>
      </c>
      <c r="B36" s="59" t="s">
        <v>158</v>
      </c>
      <c r="C36" s="82">
        <v>0</v>
      </c>
      <c r="D36" s="63"/>
      <c r="E36" s="79"/>
      <c r="F36" s="63"/>
      <c r="G36" s="65">
        <v>2027</v>
      </c>
      <c r="H36" s="66">
        <v>104.42089798933949</v>
      </c>
      <c r="I36" s="81">
        <f>(H36+100)/200*H35/100*H34/100</f>
        <v>1.1599922999352297</v>
      </c>
    </row>
    <row r="37" spans="1:9" ht="15.75" x14ac:dyDescent="0.25">
      <c r="A37" s="61" t="s">
        <v>8</v>
      </c>
      <c r="B37" s="59" t="s">
        <v>159</v>
      </c>
      <c r="C37" s="82">
        <f>ССР!G76-'Сводка затрат'!C29</f>
        <v>168.13291092193776</v>
      </c>
      <c r="D37" s="63"/>
      <c r="E37" s="79"/>
      <c r="F37" s="63"/>
      <c r="G37" s="65">
        <v>2028</v>
      </c>
      <c r="H37" s="66">
        <v>104.42089798933949</v>
      </c>
      <c r="I37" s="81">
        <f>(H37+100)/200*H36/100*H35/100*H34/100</f>
        <v>1.2112743761995592</v>
      </c>
    </row>
    <row r="38" spans="1:9" ht="15.75" x14ac:dyDescent="0.25">
      <c r="A38" s="56">
        <v>2</v>
      </c>
      <c r="B38" s="59" t="s">
        <v>9</v>
      </c>
      <c r="C38" s="82">
        <f>C35+C36+C37</f>
        <v>7257.8150138825813</v>
      </c>
      <c r="D38" s="69"/>
      <c r="E38" s="74"/>
      <c r="F38" s="75"/>
      <c r="G38" s="65">
        <v>2029</v>
      </c>
      <c r="H38" s="66">
        <v>104.42089798933949</v>
      </c>
      <c r="I38" s="81">
        <f>(H38+100)/200*H37/100*H36/100*H35/100*H34/100</f>
        <v>1.26482358074235</v>
      </c>
    </row>
    <row r="39" spans="1:9" ht="15.75" x14ac:dyDescent="0.25">
      <c r="A39" s="61" t="s">
        <v>10</v>
      </c>
      <c r="B39" s="59" t="s">
        <v>160</v>
      </c>
      <c r="C39" s="68">
        <f>C38-ROUND(C38/1.2,5)</f>
        <v>1209.6358338825812</v>
      </c>
      <c r="D39" s="63"/>
      <c r="E39" s="79"/>
      <c r="F39" s="63"/>
      <c r="G39" s="57"/>
      <c r="H39" s="57"/>
      <c r="I39" s="57"/>
    </row>
    <row r="40" spans="1:9" ht="15.75" x14ac:dyDescent="0.25">
      <c r="A40" s="56">
        <v>3</v>
      </c>
      <c r="B40" s="59" t="s">
        <v>161</v>
      </c>
      <c r="C40" s="83">
        <f>C38*I36</f>
        <v>8419.0095304580973</v>
      </c>
      <c r="D40" s="63"/>
      <c r="E40" s="74"/>
      <c r="F40" s="75"/>
      <c r="G40" s="57"/>
      <c r="H40" s="57"/>
      <c r="I40" s="57"/>
    </row>
    <row r="41" spans="1:9" ht="15.75" x14ac:dyDescent="0.25">
      <c r="A41" s="56"/>
      <c r="B41" s="59"/>
      <c r="C41" s="82"/>
      <c r="D41" s="63"/>
      <c r="E41" s="84"/>
      <c r="F41" s="63"/>
      <c r="G41" s="57"/>
      <c r="H41" s="57"/>
      <c r="I41" s="57"/>
    </row>
    <row r="42" spans="1:9" ht="15.75" x14ac:dyDescent="0.25">
      <c r="A42" s="56"/>
      <c r="B42" s="59" t="s">
        <v>163</v>
      </c>
      <c r="C42" s="85">
        <f>C40+C32</f>
        <v>8957.9522786669186</v>
      </c>
      <c r="D42" s="63"/>
      <c r="E42" s="74"/>
      <c r="F42" s="75"/>
      <c r="G42" s="57"/>
      <c r="H42" s="57"/>
      <c r="I42" s="86"/>
    </row>
    <row r="43" spans="1:9" ht="15.75" x14ac:dyDescent="0.25">
      <c r="A43" s="58"/>
      <c r="B43" s="58"/>
      <c r="C43" s="58"/>
      <c r="D43" s="86"/>
      <c r="E43" s="57"/>
      <c r="F43" s="80"/>
      <c r="G43" s="57"/>
      <c r="H43" s="57"/>
      <c r="I43" s="57"/>
    </row>
    <row r="44" spans="1:9" ht="15.75" x14ac:dyDescent="0.25">
      <c r="A44" s="87" t="s">
        <v>164</v>
      </c>
      <c r="B44" s="58"/>
      <c r="C44" s="58"/>
      <c r="D44" s="57"/>
      <c r="E44" s="88"/>
      <c r="F44" s="57"/>
      <c r="G44" s="57"/>
      <c r="H44" s="57"/>
      <c r="I44" s="5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105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65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65</v>
      </c>
      <c r="D13" s="21">
        <v>0</v>
      </c>
      <c r="E13" s="21">
        <v>0</v>
      </c>
      <c r="F13" s="21">
        <v>0</v>
      </c>
      <c r="G13" s="21">
        <v>13.840462368186</v>
      </c>
      <c r="H13" s="21">
        <v>13.840462368186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13.840462368186</v>
      </c>
      <c r="H14" s="21">
        <v>13.840462368186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opLeftCell="C52" zoomScale="70" zoomScaleNormal="70" workbookViewId="0">
      <selection activeCell="H3" sqref="H3:H81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106</v>
      </c>
      <c r="B1" s="43" t="s">
        <v>107</v>
      </c>
      <c r="C1" s="43" t="s">
        <v>108</v>
      </c>
      <c r="D1" s="43" t="s">
        <v>109</v>
      </c>
      <c r="E1" s="43" t="s">
        <v>110</v>
      </c>
      <c r="F1" s="43" t="s">
        <v>111</v>
      </c>
      <c r="G1" s="43" t="s">
        <v>112</v>
      </c>
      <c r="H1" s="43" t="s">
        <v>113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84</v>
      </c>
      <c r="B3" s="101"/>
      <c r="C3" s="51"/>
      <c r="D3" s="49">
        <v>2097.8823529412002</v>
      </c>
      <c r="E3" s="47"/>
      <c r="F3" s="47"/>
      <c r="G3" s="47"/>
      <c r="H3" s="54"/>
    </row>
    <row r="4" spans="1:8" x14ac:dyDescent="0.25">
      <c r="A4" s="102" t="s">
        <v>114</v>
      </c>
      <c r="B4" s="48" t="s">
        <v>115</v>
      </c>
      <c r="C4" s="51"/>
      <c r="D4" s="49">
        <v>1968.7058823529001</v>
      </c>
      <c r="E4" s="47"/>
      <c r="F4" s="47"/>
      <c r="G4" s="47"/>
      <c r="H4" s="54"/>
    </row>
    <row r="5" spans="1:8" x14ac:dyDescent="0.25">
      <c r="A5" s="102"/>
      <c r="B5" s="48" t="s">
        <v>116</v>
      </c>
      <c r="C5" s="43"/>
      <c r="D5" s="49">
        <v>129.17647058823999</v>
      </c>
      <c r="E5" s="47"/>
      <c r="F5" s="47"/>
      <c r="G5" s="47"/>
      <c r="H5" s="53"/>
    </row>
    <row r="6" spans="1:8" x14ac:dyDescent="0.25">
      <c r="A6" s="103"/>
      <c r="B6" s="48" t="s">
        <v>117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118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87</v>
      </c>
      <c r="B8" s="105"/>
      <c r="C8" s="102" t="s">
        <v>121</v>
      </c>
      <c r="D8" s="50">
        <v>2097.8823529412002</v>
      </c>
      <c r="E8" s="47">
        <v>0.05</v>
      </c>
      <c r="F8" s="47" t="s">
        <v>119</v>
      </c>
      <c r="G8" s="50">
        <v>41957.647058823997</v>
      </c>
      <c r="H8" s="53"/>
    </row>
    <row r="9" spans="1:8" x14ac:dyDescent="0.25">
      <c r="A9" s="106">
        <v>1</v>
      </c>
      <c r="B9" s="48" t="s">
        <v>115</v>
      </c>
      <c r="C9" s="102"/>
      <c r="D9" s="50">
        <v>1968.7058823529001</v>
      </c>
      <c r="E9" s="47"/>
      <c r="F9" s="47"/>
      <c r="G9" s="47"/>
      <c r="H9" s="103" t="s">
        <v>120</v>
      </c>
    </row>
    <row r="10" spans="1:8" x14ac:dyDescent="0.25">
      <c r="A10" s="102"/>
      <c r="B10" s="48" t="s">
        <v>116</v>
      </c>
      <c r="C10" s="102"/>
      <c r="D10" s="50">
        <v>129.17647058823999</v>
      </c>
      <c r="E10" s="47"/>
      <c r="F10" s="47"/>
      <c r="G10" s="47"/>
      <c r="H10" s="103"/>
    </row>
    <row r="11" spans="1:8" x14ac:dyDescent="0.25">
      <c r="A11" s="102"/>
      <c r="B11" s="48" t="s">
        <v>117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118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54</v>
      </c>
      <c r="B13" s="101"/>
      <c r="C13" s="43"/>
      <c r="D13" s="49">
        <v>13.199546769457999</v>
      </c>
      <c r="E13" s="47"/>
      <c r="F13" s="47"/>
      <c r="G13" s="47"/>
      <c r="H13" s="53"/>
    </row>
    <row r="14" spans="1:8" x14ac:dyDescent="0.25">
      <c r="A14" s="102" t="s">
        <v>122</v>
      </c>
      <c r="B14" s="48" t="s">
        <v>115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116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117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118</v>
      </c>
      <c r="C17" s="43"/>
      <c r="D17" s="49">
        <v>2.9191176470587998</v>
      </c>
      <c r="E17" s="47"/>
      <c r="F17" s="47"/>
      <c r="G17" s="47"/>
      <c r="H17" s="53"/>
    </row>
    <row r="18" spans="1:8" x14ac:dyDescent="0.25">
      <c r="A18" s="104" t="s">
        <v>91</v>
      </c>
      <c r="B18" s="105"/>
      <c r="C18" s="102" t="s">
        <v>121</v>
      </c>
      <c r="D18" s="50">
        <v>2.9191176470587998</v>
      </c>
      <c r="E18" s="47">
        <v>0.05</v>
      </c>
      <c r="F18" s="47" t="s">
        <v>119</v>
      </c>
      <c r="G18" s="50">
        <v>58.382352941176002</v>
      </c>
      <c r="H18" s="53"/>
    </row>
    <row r="19" spans="1:8" x14ac:dyDescent="0.25">
      <c r="A19" s="106">
        <v>1</v>
      </c>
      <c r="B19" s="48" t="s">
        <v>115</v>
      </c>
      <c r="C19" s="102"/>
      <c r="D19" s="50">
        <v>0</v>
      </c>
      <c r="E19" s="47"/>
      <c r="F19" s="47"/>
      <c r="G19" s="47"/>
      <c r="H19" s="103" t="s">
        <v>120</v>
      </c>
    </row>
    <row r="20" spans="1:8" x14ac:dyDescent="0.25">
      <c r="A20" s="102"/>
      <c r="B20" s="48" t="s">
        <v>116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117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118</v>
      </c>
      <c r="C22" s="102"/>
      <c r="D22" s="50">
        <v>2.9191176470587998</v>
      </c>
      <c r="E22" s="47"/>
      <c r="F22" s="47"/>
      <c r="G22" s="47"/>
      <c r="H22" s="103"/>
    </row>
    <row r="23" spans="1:8" x14ac:dyDescent="0.25">
      <c r="A23" s="102" t="s">
        <v>123</v>
      </c>
      <c r="B23" s="48" t="s">
        <v>115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116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117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118</v>
      </c>
      <c r="C26" s="43"/>
      <c r="D26" s="49">
        <v>13.199546769457999</v>
      </c>
      <c r="E26" s="47"/>
      <c r="F26" s="47"/>
      <c r="G26" s="47"/>
      <c r="H26" s="53"/>
    </row>
    <row r="27" spans="1:8" x14ac:dyDescent="0.25">
      <c r="A27" s="104" t="s">
        <v>99</v>
      </c>
      <c r="B27" s="105"/>
      <c r="C27" s="102" t="s">
        <v>124</v>
      </c>
      <c r="D27" s="50">
        <v>10.280429122399999</v>
      </c>
      <c r="E27" s="47">
        <v>0.34</v>
      </c>
      <c r="F27" s="47" t="s">
        <v>119</v>
      </c>
      <c r="G27" s="50">
        <v>30.236556242351998</v>
      </c>
      <c r="H27" s="53"/>
    </row>
    <row r="28" spans="1:8" x14ac:dyDescent="0.25">
      <c r="A28" s="106">
        <v>1</v>
      </c>
      <c r="B28" s="48" t="s">
        <v>115</v>
      </c>
      <c r="C28" s="102"/>
      <c r="D28" s="50">
        <v>0</v>
      </c>
      <c r="E28" s="47"/>
      <c r="F28" s="47"/>
      <c r="G28" s="47"/>
      <c r="H28" s="103" t="s">
        <v>27</v>
      </c>
    </row>
    <row r="29" spans="1:8" x14ac:dyDescent="0.25">
      <c r="A29" s="102"/>
      <c r="B29" s="48" t="s">
        <v>116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117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118</v>
      </c>
      <c r="C31" s="102"/>
      <c r="D31" s="50">
        <v>10.280429122399999</v>
      </c>
      <c r="E31" s="47"/>
      <c r="F31" s="47"/>
      <c r="G31" s="47"/>
      <c r="H31" s="103"/>
    </row>
    <row r="32" spans="1:8" ht="25.5" x14ac:dyDescent="0.25">
      <c r="A32" s="107" t="s">
        <v>93</v>
      </c>
      <c r="B32" s="101"/>
      <c r="C32" s="43"/>
      <c r="D32" s="49">
        <v>197.15796621371001</v>
      </c>
      <c r="E32" s="47"/>
      <c r="F32" s="47"/>
      <c r="G32" s="47"/>
      <c r="H32" s="53"/>
    </row>
    <row r="33" spans="1:8" x14ac:dyDescent="0.25">
      <c r="A33" s="102" t="s">
        <v>125</v>
      </c>
      <c r="B33" s="48" t="s">
        <v>115</v>
      </c>
      <c r="C33" s="43"/>
      <c r="D33" s="49">
        <v>0</v>
      </c>
      <c r="E33" s="47"/>
      <c r="F33" s="47"/>
      <c r="G33" s="47"/>
      <c r="H33" s="53"/>
    </row>
    <row r="34" spans="1:8" x14ac:dyDescent="0.25">
      <c r="A34" s="102"/>
      <c r="B34" s="48" t="s">
        <v>116</v>
      </c>
      <c r="C34" s="43"/>
      <c r="D34" s="49">
        <v>0</v>
      </c>
      <c r="E34" s="47"/>
      <c r="F34" s="47"/>
      <c r="G34" s="47"/>
      <c r="H34" s="53"/>
    </row>
    <row r="35" spans="1:8" x14ac:dyDescent="0.25">
      <c r="A35" s="102"/>
      <c r="B35" s="48" t="s">
        <v>117</v>
      </c>
      <c r="C35" s="43"/>
      <c r="D35" s="49">
        <v>0</v>
      </c>
      <c r="E35" s="47"/>
      <c r="F35" s="47"/>
      <c r="G35" s="47"/>
      <c r="H35" s="53"/>
    </row>
    <row r="36" spans="1:8" x14ac:dyDescent="0.25">
      <c r="A36" s="102"/>
      <c r="B36" s="48" t="s">
        <v>118</v>
      </c>
      <c r="C36" s="43"/>
      <c r="D36" s="49">
        <v>197.15796621371001</v>
      </c>
      <c r="E36" s="47"/>
      <c r="F36" s="47"/>
      <c r="G36" s="47"/>
      <c r="H36" s="53"/>
    </row>
    <row r="37" spans="1:8" x14ac:dyDescent="0.25">
      <c r="A37" s="104" t="s">
        <v>93</v>
      </c>
      <c r="B37" s="105"/>
      <c r="C37" s="102" t="s">
        <v>121</v>
      </c>
      <c r="D37" s="50">
        <v>197.15796621371001</v>
      </c>
      <c r="E37" s="47">
        <v>0.05</v>
      </c>
      <c r="F37" s="47" t="s">
        <v>119</v>
      </c>
      <c r="G37" s="50">
        <v>3943.1593242741001</v>
      </c>
      <c r="H37" s="53"/>
    </row>
    <row r="38" spans="1:8" x14ac:dyDescent="0.25">
      <c r="A38" s="106">
        <v>1</v>
      </c>
      <c r="B38" s="48" t="s">
        <v>115</v>
      </c>
      <c r="C38" s="102"/>
      <c r="D38" s="50">
        <v>0</v>
      </c>
      <c r="E38" s="47"/>
      <c r="F38" s="47"/>
      <c r="G38" s="47"/>
      <c r="H38" s="103" t="s">
        <v>120</v>
      </c>
    </row>
    <row r="39" spans="1:8" x14ac:dyDescent="0.25">
      <c r="A39" s="102"/>
      <c r="B39" s="48" t="s">
        <v>116</v>
      </c>
      <c r="C39" s="102"/>
      <c r="D39" s="50">
        <v>0</v>
      </c>
      <c r="E39" s="47"/>
      <c r="F39" s="47"/>
      <c r="G39" s="47"/>
      <c r="H39" s="103"/>
    </row>
    <row r="40" spans="1:8" x14ac:dyDescent="0.25">
      <c r="A40" s="102"/>
      <c r="B40" s="48" t="s">
        <v>117</v>
      </c>
      <c r="C40" s="102"/>
      <c r="D40" s="50">
        <v>0</v>
      </c>
      <c r="E40" s="47"/>
      <c r="F40" s="47"/>
      <c r="G40" s="47"/>
      <c r="H40" s="103"/>
    </row>
    <row r="41" spans="1:8" x14ac:dyDescent="0.25">
      <c r="A41" s="102"/>
      <c r="B41" s="48" t="s">
        <v>118</v>
      </c>
      <c r="C41" s="102"/>
      <c r="D41" s="50">
        <v>197.15796621371001</v>
      </c>
      <c r="E41" s="47"/>
      <c r="F41" s="47"/>
      <c r="G41" s="47"/>
      <c r="H41" s="103"/>
    </row>
    <row r="42" spans="1:8" ht="25.5" x14ac:dyDescent="0.25">
      <c r="A42" s="107" t="s">
        <v>27</v>
      </c>
      <c r="B42" s="101"/>
      <c r="C42" s="43"/>
      <c r="D42" s="49">
        <v>3380.9624568457998</v>
      </c>
      <c r="E42" s="47"/>
      <c r="F42" s="47"/>
      <c r="G42" s="47"/>
      <c r="H42" s="53"/>
    </row>
    <row r="43" spans="1:8" x14ac:dyDescent="0.25">
      <c r="A43" s="102" t="s">
        <v>126</v>
      </c>
      <c r="B43" s="48" t="s">
        <v>115</v>
      </c>
      <c r="C43" s="43"/>
      <c r="D43" s="49">
        <v>3165.3947086855001</v>
      </c>
      <c r="E43" s="47"/>
      <c r="F43" s="47"/>
      <c r="G43" s="47"/>
      <c r="H43" s="53"/>
    </row>
    <row r="44" spans="1:8" x14ac:dyDescent="0.25">
      <c r="A44" s="102"/>
      <c r="B44" s="48" t="s">
        <v>116</v>
      </c>
      <c r="C44" s="43"/>
      <c r="D44" s="49">
        <v>215.56774816032001</v>
      </c>
      <c r="E44" s="47"/>
      <c r="F44" s="47"/>
      <c r="G44" s="47"/>
      <c r="H44" s="53"/>
    </row>
    <row r="45" spans="1:8" x14ac:dyDescent="0.25">
      <c r="A45" s="102"/>
      <c r="B45" s="48" t="s">
        <v>117</v>
      </c>
      <c r="C45" s="43"/>
      <c r="D45" s="49">
        <v>0</v>
      </c>
      <c r="E45" s="47"/>
      <c r="F45" s="47"/>
      <c r="G45" s="47"/>
      <c r="H45" s="53"/>
    </row>
    <row r="46" spans="1:8" x14ac:dyDescent="0.25">
      <c r="A46" s="102"/>
      <c r="B46" s="48" t="s">
        <v>118</v>
      </c>
      <c r="C46" s="43"/>
      <c r="D46" s="49">
        <v>0</v>
      </c>
      <c r="E46" s="47"/>
      <c r="F46" s="47"/>
      <c r="G46" s="47"/>
      <c r="H46" s="53"/>
    </row>
    <row r="47" spans="1:8" x14ac:dyDescent="0.25">
      <c r="A47" s="104" t="s">
        <v>97</v>
      </c>
      <c r="B47" s="105"/>
      <c r="C47" s="102" t="s">
        <v>124</v>
      </c>
      <c r="D47" s="50">
        <v>3380.9624568457998</v>
      </c>
      <c r="E47" s="47">
        <v>0.34</v>
      </c>
      <c r="F47" s="47" t="s">
        <v>119</v>
      </c>
      <c r="G47" s="50">
        <v>9944.007226017</v>
      </c>
      <c r="H47" s="53"/>
    </row>
    <row r="48" spans="1:8" x14ac:dyDescent="0.25">
      <c r="A48" s="106">
        <v>1</v>
      </c>
      <c r="B48" s="48" t="s">
        <v>115</v>
      </c>
      <c r="C48" s="102"/>
      <c r="D48" s="50">
        <v>3165.3947086855001</v>
      </c>
      <c r="E48" s="47"/>
      <c r="F48" s="47"/>
      <c r="G48" s="47"/>
      <c r="H48" s="103" t="s">
        <v>27</v>
      </c>
    </row>
    <row r="49" spans="1:8" x14ac:dyDescent="0.25">
      <c r="A49" s="102"/>
      <c r="B49" s="48" t="s">
        <v>116</v>
      </c>
      <c r="C49" s="102"/>
      <c r="D49" s="50">
        <v>215.56774816032001</v>
      </c>
      <c r="E49" s="47"/>
      <c r="F49" s="47"/>
      <c r="G49" s="47"/>
      <c r="H49" s="103"/>
    </row>
    <row r="50" spans="1:8" x14ac:dyDescent="0.25">
      <c r="A50" s="102"/>
      <c r="B50" s="48" t="s">
        <v>117</v>
      </c>
      <c r="C50" s="102"/>
      <c r="D50" s="50">
        <v>0</v>
      </c>
      <c r="E50" s="47"/>
      <c r="F50" s="47"/>
      <c r="G50" s="47"/>
      <c r="H50" s="103"/>
    </row>
    <row r="51" spans="1:8" x14ac:dyDescent="0.25">
      <c r="A51" s="102"/>
      <c r="B51" s="48" t="s">
        <v>118</v>
      </c>
      <c r="C51" s="102"/>
      <c r="D51" s="50">
        <v>0</v>
      </c>
      <c r="E51" s="47"/>
      <c r="F51" s="47"/>
      <c r="G51" s="47"/>
      <c r="H51" s="103"/>
    </row>
    <row r="52" spans="1:8" ht="25.5" x14ac:dyDescent="0.25">
      <c r="A52" s="107" t="s">
        <v>65</v>
      </c>
      <c r="B52" s="101"/>
      <c r="C52" s="43"/>
      <c r="D52" s="49">
        <v>208.72089753719001</v>
      </c>
      <c r="E52" s="47"/>
      <c r="F52" s="47"/>
      <c r="G52" s="47"/>
      <c r="H52" s="53"/>
    </row>
    <row r="53" spans="1:8" x14ac:dyDescent="0.25">
      <c r="A53" s="102" t="s">
        <v>127</v>
      </c>
      <c r="B53" s="48" t="s">
        <v>115</v>
      </c>
      <c r="C53" s="43"/>
      <c r="D53" s="49">
        <v>0</v>
      </c>
      <c r="E53" s="47"/>
      <c r="F53" s="47"/>
      <c r="G53" s="47"/>
      <c r="H53" s="53"/>
    </row>
    <row r="54" spans="1:8" x14ac:dyDescent="0.25">
      <c r="A54" s="102"/>
      <c r="B54" s="48" t="s">
        <v>116</v>
      </c>
      <c r="C54" s="43"/>
      <c r="D54" s="49">
        <v>0</v>
      </c>
      <c r="E54" s="47"/>
      <c r="F54" s="47"/>
      <c r="G54" s="47"/>
      <c r="H54" s="53"/>
    </row>
    <row r="55" spans="1:8" x14ac:dyDescent="0.25">
      <c r="A55" s="102"/>
      <c r="B55" s="48" t="s">
        <v>117</v>
      </c>
      <c r="C55" s="43"/>
      <c r="D55" s="49">
        <v>0</v>
      </c>
      <c r="E55" s="47"/>
      <c r="F55" s="47"/>
      <c r="G55" s="47"/>
      <c r="H55" s="53"/>
    </row>
    <row r="56" spans="1:8" x14ac:dyDescent="0.25">
      <c r="A56" s="102"/>
      <c r="B56" s="48" t="s">
        <v>118</v>
      </c>
      <c r="C56" s="43"/>
      <c r="D56" s="49">
        <v>194.88043516900001</v>
      </c>
      <c r="E56" s="47"/>
      <c r="F56" s="47"/>
      <c r="G56" s="47"/>
      <c r="H56" s="53"/>
    </row>
    <row r="57" spans="1:8" x14ac:dyDescent="0.25">
      <c r="A57" s="104" t="s">
        <v>65</v>
      </c>
      <c r="B57" s="105"/>
      <c r="C57" s="102" t="s">
        <v>124</v>
      </c>
      <c r="D57" s="50">
        <v>194.88043516900001</v>
      </c>
      <c r="E57" s="47">
        <v>0.34</v>
      </c>
      <c r="F57" s="47" t="s">
        <v>119</v>
      </c>
      <c r="G57" s="50">
        <v>573.17775049705995</v>
      </c>
      <c r="H57" s="53"/>
    </row>
    <row r="58" spans="1:8" x14ac:dyDescent="0.25">
      <c r="A58" s="106">
        <v>1</v>
      </c>
      <c r="B58" s="48" t="s">
        <v>115</v>
      </c>
      <c r="C58" s="102"/>
      <c r="D58" s="50">
        <v>0</v>
      </c>
      <c r="E58" s="47"/>
      <c r="F58" s="47"/>
      <c r="G58" s="47"/>
      <c r="H58" s="103" t="s">
        <v>27</v>
      </c>
    </row>
    <row r="59" spans="1:8" x14ac:dyDescent="0.25">
      <c r="A59" s="102"/>
      <c r="B59" s="48" t="s">
        <v>116</v>
      </c>
      <c r="C59" s="102"/>
      <c r="D59" s="50">
        <v>0</v>
      </c>
      <c r="E59" s="47"/>
      <c r="F59" s="47"/>
      <c r="G59" s="47"/>
      <c r="H59" s="103"/>
    </row>
    <row r="60" spans="1:8" x14ac:dyDescent="0.25">
      <c r="A60" s="102"/>
      <c r="B60" s="48" t="s">
        <v>117</v>
      </c>
      <c r="C60" s="102"/>
      <c r="D60" s="50">
        <v>0</v>
      </c>
      <c r="E60" s="47"/>
      <c r="F60" s="47"/>
      <c r="G60" s="47"/>
      <c r="H60" s="103"/>
    </row>
    <row r="61" spans="1:8" x14ac:dyDescent="0.25">
      <c r="A61" s="102"/>
      <c r="B61" s="48" t="s">
        <v>118</v>
      </c>
      <c r="C61" s="102"/>
      <c r="D61" s="50">
        <v>194.88043516900001</v>
      </c>
      <c r="E61" s="47"/>
      <c r="F61" s="47"/>
      <c r="G61" s="47"/>
      <c r="H61" s="103"/>
    </row>
    <row r="62" spans="1:8" x14ac:dyDescent="0.25">
      <c r="A62" s="102" t="s">
        <v>128</v>
      </c>
      <c r="B62" s="48" t="s">
        <v>115</v>
      </c>
      <c r="C62" s="43"/>
      <c r="D62" s="49">
        <v>0</v>
      </c>
      <c r="E62" s="47"/>
      <c r="F62" s="47"/>
      <c r="G62" s="47"/>
      <c r="H62" s="53"/>
    </row>
    <row r="63" spans="1:8" x14ac:dyDescent="0.25">
      <c r="A63" s="102"/>
      <c r="B63" s="48" t="s">
        <v>116</v>
      </c>
      <c r="C63" s="43"/>
      <c r="D63" s="49">
        <v>0</v>
      </c>
      <c r="E63" s="47"/>
      <c r="F63" s="47"/>
      <c r="G63" s="47"/>
      <c r="H63" s="53"/>
    </row>
    <row r="64" spans="1:8" x14ac:dyDescent="0.25">
      <c r="A64" s="102"/>
      <c r="B64" s="48" t="s">
        <v>117</v>
      </c>
      <c r="C64" s="43"/>
      <c r="D64" s="49">
        <v>0</v>
      </c>
      <c r="E64" s="47"/>
      <c r="F64" s="47"/>
      <c r="G64" s="47"/>
      <c r="H64" s="53"/>
    </row>
    <row r="65" spans="1:8" x14ac:dyDescent="0.25">
      <c r="A65" s="102"/>
      <c r="B65" s="48" t="s">
        <v>118</v>
      </c>
      <c r="C65" s="43"/>
      <c r="D65" s="49">
        <v>208.72089753719001</v>
      </c>
      <c r="E65" s="47"/>
      <c r="F65" s="47"/>
      <c r="G65" s="47"/>
      <c r="H65" s="53"/>
    </row>
    <row r="66" spans="1:8" x14ac:dyDescent="0.25">
      <c r="A66" s="104" t="s">
        <v>65</v>
      </c>
      <c r="B66" s="105"/>
      <c r="C66" s="102" t="s">
        <v>131</v>
      </c>
      <c r="D66" s="50">
        <v>13.840462368186</v>
      </c>
      <c r="E66" s="47">
        <v>1.3999999999999999E-4</v>
      </c>
      <c r="F66" s="47" t="s">
        <v>129</v>
      </c>
      <c r="G66" s="50">
        <v>98860.445487044999</v>
      </c>
      <c r="H66" s="53"/>
    </row>
    <row r="67" spans="1:8" x14ac:dyDescent="0.25">
      <c r="A67" s="106">
        <v>1</v>
      </c>
      <c r="B67" s="48" t="s">
        <v>115</v>
      </c>
      <c r="C67" s="102"/>
      <c r="D67" s="50">
        <v>0</v>
      </c>
      <c r="E67" s="47"/>
      <c r="F67" s="47"/>
      <c r="G67" s="47"/>
      <c r="H67" s="103" t="s">
        <v>130</v>
      </c>
    </row>
    <row r="68" spans="1:8" x14ac:dyDescent="0.25">
      <c r="A68" s="102"/>
      <c r="B68" s="48" t="s">
        <v>116</v>
      </c>
      <c r="C68" s="102"/>
      <c r="D68" s="50">
        <v>0</v>
      </c>
      <c r="E68" s="47"/>
      <c r="F68" s="47"/>
      <c r="G68" s="47"/>
      <c r="H68" s="103"/>
    </row>
    <row r="69" spans="1:8" x14ac:dyDescent="0.25">
      <c r="A69" s="102"/>
      <c r="B69" s="48" t="s">
        <v>117</v>
      </c>
      <c r="C69" s="102"/>
      <c r="D69" s="50">
        <v>0</v>
      </c>
      <c r="E69" s="47"/>
      <c r="F69" s="47"/>
      <c r="G69" s="47"/>
      <c r="H69" s="103"/>
    </row>
    <row r="70" spans="1:8" x14ac:dyDescent="0.25">
      <c r="A70" s="102"/>
      <c r="B70" s="48" t="s">
        <v>118</v>
      </c>
      <c r="C70" s="102"/>
      <c r="D70" s="50">
        <v>13.840462368186</v>
      </c>
      <c r="E70" s="47"/>
      <c r="F70" s="47"/>
      <c r="G70" s="47"/>
      <c r="H70" s="103"/>
    </row>
    <row r="71" spans="1:8" ht="25.5" x14ac:dyDescent="0.25">
      <c r="A71" s="107" t="s">
        <v>102</v>
      </c>
      <c r="B71" s="101"/>
      <c r="C71" s="43"/>
      <c r="D71" s="49">
        <v>0</v>
      </c>
      <c r="E71" s="47"/>
      <c r="F71" s="47"/>
      <c r="G71" s="47"/>
      <c r="H71" s="53"/>
    </row>
    <row r="72" spans="1:8" x14ac:dyDescent="0.25">
      <c r="A72" s="102" t="s">
        <v>132</v>
      </c>
      <c r="B72" s="48" t="s">
        <v>115</v>
      </c>
      <c r="C72" s="43"/>
      <c r="D72" s="49">
        <v>0</v>
      </c>
      <c r="E72" s="47"/>
      <c r="F72" s="47"/>
      <c r="G72" s="47"/>
      <c r="H72" s="53"/>
    </row>
    <row r="73" spans="1:8" x14ac:dyDescent="0.25">
      <c r="A73" s="102"/>
      <c r="B73" s="48" t="s">
        <v>116</v>
      </c>
      <c r="C73" s="43"/>
      <c r="D73" s="49">
        <v>0</v>
      </c>
      <c r="E73" s="47"/>
      <c r="F73" s="47"/>
      <c r="G73" s="47"/>
      <c r="H73" s="53"/>
    </row>
    <row r="74" spans="1:8" x14ac:dyDescent="0.25">
      <c r="A74" s="102"/>
      <c r="B74" s="48" t="s">
        <v>117</v>
      </c>
      <c r="C74" s="43"/>
      <c r="D74" s="49">
        <v>0</v>
      </c>
      <c r="E74" s="47"/>
      <c r="F74" s="47"/>
      <c r="G74" s="47"/>
      <c r="H74" s="53"/>
    </row>
    <row r="75" spans="1:8" x14ac:dyDescent="0.25">
      <c r="A75" s="102"/>
      <c r="B75" s="48" t="s">
        <v>118</v>
      </c>
      <c r="C75" s="43"/>
      <c r="D75" s="49">
        <v>0</v>
      </c>
      <c r="E75" s="47"/>
      <c r="F75" s="47"/>
      <c r="G75" s="47"/>
      <c r="H75" s="53"/>
    </row>
    <row r="76" spans="1:8" x14ac:dyDescent="0.25">
      <c r="A76" s="104" t="s">
        <v>104</v>
      </c>
      <c r="B76" s="105"/>
      <c r="C76" s="102" t="s">
        <v>131</v>
      </c>
      <c r="D76" s="50">
        <v>0</v>
      </c>
      <c r="E76" s="47">
        <v>1.3999999999999999E-4</v>
      </c>
      <c r="F76" s="47" t="s">
        <v>129</v>
      </c>
      <c r="G76" s="50">
        <v>0</v>
      </c>
      <c r="H76" s="53"/>
    </row>
    <row r="77" spans="1:8" x14ac:dyDescent="0.25">
      <c r="A77" s="106">
        <v>1</v>
      </c>
      <c r="B77" s="48" t="s">
        <v>115</v>
      </c>
      <c r="C77" s="102"/>
      <c r="D77" s="50">
        <v>0</v>
      </c>
      <c r="E77" s="47"/>
      <c r="F77" s="47"/>
      <c r="G77" s="47"/>
      <c r="H77" s="103" t="s">
        <v>130</v>
      </c>
    </row>
    <row r="78" spans="1:8" x14ac:dyDescent="0.25">
      <c r="A78" s="102"/>
      <c r="B78" s="48" t="s">
        <v>116</v>
      </c>
      <c r="C78" s="102"/>
      <c r="D78" s="50">
        <v>0</v>
      </c>
      <c r="E78" s="47"/>
      <c r="F78" s="47"/>
      <c r="G78" s="47"/>
      <c r="H78" s="103"/>
    </row>
    <row r="79" spans="1:8" x14ac:dyDescent="0.25">
      <c r="A79" s="102"/>
      <c r="B79" s="48" t="s">
        <v>117</v>
      </c>
      <c r="C79" s="102"/>
      <c r="D79" s="50">
        <v>0</v>
      </c>
      <c r="E79" s="47"/>
      <c r="F79" s="47"/>
      <c r="G79" s="47"/>
      <c r="H79" s="103"/>
    </row>
    <row r="80" spans="1:8" x14ac:dyDescent="0.25">
      <c r="A80" s="102"/>
      <c r="B80" s="48" t="s">
        <v>118</v>
      </c>
      <c r="C80" s="102"/>
      <c r="D80" s="50">
        <v>0</v>
      </c>
      <c r="E80" s="47"/>
      <c r="F80" s="47"/>
      <c r="G80" s="47"/>
      <c r="H80" s="103"/>
    </row>
    <row r="81" spans="1:8" x14ac:dyDescent="0.25">
      <c r="A81" s="52"/>
      <c r="C81" s="52"/>
      <c r="D81" s="46"/>
      <c r="E81" s="46"/>
      <c r="F81" s="46"/>
      <c r="G81" s="46"/>
      <c r="H81" s="55"/>
    </row>
    <row r="83" spans="1:8" x14ac:dyDescent="0.25">
      <c r="A83" s="108" t="s">
        <v>133</v>
      </c>
      <c r="B83" s="108"/>
      <c r="C83" s="108"/>
      <c r="D83" s="108"/>
      <c r="E83" s="108"/>
      <c r="F83" s="108"/>
      <c r="G83" s="108"/>
      <c r="H83" s="108"/>
    </row>
    <row r="84" spans="1:8" x14ac:dyDescent="0.25">
      <c r="A84" s="108" t="s">
        <v>134</v>
      </c>
      <c r="B84" s="108"/>
      <c r="C84" s="108"/>
      <c r="D84" s="108"/>
      <c r="E84" s="108"/>
      <c r="F84" s="108"/>
      <c r="G84" s="108"/>
      <c r="H84" s="108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2:A65"/>
    <mergeCell ref="A66:B66"/>
    <mergeCell ref="H67:H70"/>
    <mergeCell ref="C66:C70"/>
    <mergeCell ref="A67:A70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135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136</v>
      </c>
      <c r="B3" s="17" t="s">
        <v>137</v>
      </c>
      <c r="C3" s="17" t="s">
        <v>138</v>
      </c>
      <c r="D3" s="17" t="s">
        <v>139</v>
      </c>
      <c r="E3" s="17" t="s">
        <v>140</v>
      </c>
      <c r="F3" s="17" t="s">
        <v>141</v>
      </c>
      <c r="G3" s="17" t="s">
        <v>142</v>
      </c>
      <c r="H3" s="17" t="s">
        <v>143</v>
      </c>
    </row>
    <row r="4" spans="1:8" ht="39" customHeight="1" x14ac:dyDescent="0.25">
      <c r="A4" s="29" t="s">
        <v>144</v>
      </c>
      <c r="B4" s="30" t="s">
        <v>119</v>
      </c>
      <c r="C4" s="42">
        <v>0.25441176470588001</v>
      </c>
      <c r="D4" s="31">
        <v>1662.7573397988001</v>
      </c>
      <c r="E4" s="30">
        <v>0.4</v>
      </c>
      <c r="F4" s="30"/>
      <c r="G4" s="42">
        <v>423.02502909587002</v>
      </c>
      <c r="H4" s="32"/>
    </row>
    <row r="5" spans="1:8" ht="39" customHeight="1" x14ac:dyDescent="0.25">
      <c r="A5" s="29" t="s">
        <v>145</v>
      </c>
      <c r="B5" s="30" t="s">
        <v>119</v>
      </c>
      <c r="C5" s="42">
        <v>1.4705882352940999E-2</v>
      </c>
      <c r="D5" s="31">
        <v>1363.9187907776</v>
      </c>
      <c r="E5" s="30">
        <v>0.4</v>
      </c>
      <c r="F5" s="30"/>
      <c r="G5" s="42">
        <v>20.057629276141</v>
      </c>
      <c r="H5" s="32"/>
    </row>
    <row r="6" spans="1:8" ht="39" customHeight="1" x14ac:dyDescent="0.25">
      <c r="A6" s="29" t="s">
        <v>146</v>
      </c>
      <c r="B6" s="30" t="s">
        <v>119</v>
      </c>
      <c r="C6" s="42">
        <v>0.22205882352941</v>
      </c>
      <c r="D6" s="31">
        <v>1049.6719013825</v>
      </c>
      <c r="E6" s="30">
        <v>0.4</v>
      </c>
      <c r="F6" s="30"/>
      <c r="G6" s="42">
        <v>233.08890751288001</v>
      </c>
      <c r="H6" s="32"/>
    </row>
    <row r="7" spans="1:8" ht="39" customHeight="1" x14ac:dyDescent="0.25">
      <c r="A7" s="29" t="s">
        <v>147</v>
      </c>
      <c r="B7" s="30" t="s">
        <v>119</v>
      </c>
      <c r="C7" s="42">
        <v>0.05</v>
      </c>
      <c r="D7" s="31">
        <v>6808.6826035618997</v>
      </c>
      <c r="E7" s="30">
        <v>0.4</v>
      </c>
      <c r="F7" s="30"/>
      <c r="G7" s="42">
        <v>340.43413017810002</v>
      </c>
      <c r="H7" s="32"/>
    </row>
    <row r="8" spans="1:8" ht="39" customHeight="1" x14ac:dyDescent="0.25">
      <c r="A8" s="29" t="s">
        <v>148</v>
      </c>
      <c r="B8" s="30" t="s">
        <v>119</v>
      </c>
      <c r="C8" s="42">
        <v>0.48821874999999998</v>
      </c>
      <c r="D8" s="31">
        <v>5103.9171675885</v>
      </c>
      <c r="E8" s="30">
        <v>6</v>
      </c>
      <c r="F8" s="30"/>
      <c r="G8" s="42">
        <v>2491.8280596636</v>
      </c>
      <c r="H8" s="32"/>
    </row>
    <row r="9" spans="1:8" ht="39" customHeight="1" x14ac:dyDescent="0.25">
      <c r="A9" s="29" t="s">
        <v>149</v>
      </c>
      <c r="B9" s="30" t="s">
        <v>119</v>
      </c>
      <c r="C9" s="42">
        <v>0.142375</v>
      </c>
      <c r="D9" s="31">
        <v>818.22700652441995</v>
      </c>
      <c r="E9" s="30">
        <v>6</v>
      </c>
      <c r="F9" s="30"/>
      <c r="G9" s="42">
        <v>116.49507005391</v>
      </c>
      <c r="H9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zoomScale="90" zoomScaleNormal="90" workbookViewId="0">
      <selection activeCell="B16" sqref="B16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165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x14ac:dyDescent="0.25">
      <c r="A25" s="6">
        <v>1</v>
      </c>
      <c r="B25" s="6" t="s">
        <v>24</v>
      </c>
      <c r="C25" s="37" t="s">
        <v>25</v>
      </c>
      <c r="D25" s="22">
        <v>1968.7058823529001</v>
      </c>
      <c r="E25" s="22">
        <v>129.17647058823999</v>
      </c>
      <c r="F25" s="22">
        <v>0</v>
      </c>
      <c r="G25" s="22">
        <v>0</v>
      </c>
      <c r="H25" s="22">
        <v>2097.8823529412002</v>
      </c>
    </row>
    <row r="26" spans="1:8" ht="31.5" x14ac:dyDescent="0.25">
      <c r="A26" s="6">
        <v>2</v>
      </c>
      <c r="B26" s="6" t="s">
        <v>26</v>
      </c>
      <c r="C26" s="37" t="s">
        <v>27</v>
      </c>
      <c r="D26" s="22">
        <v>3165.3947086855001</v>
      </c>
      <c r="E26" s="22">
        <v>215.56774816032001</v>
      </c>
      <c r="F26" s="22">
        <v>0</v>
      </c>
      <c r="G26" s="22">
        <v>0</v>
      </c>
      <c r="H26" s="22">
        <v>3380.9624568457998</v>
      </c>
    </row>
    <row r="27" spans="1:8" ht="16.899999999999999" customHeight="1" x14ac:dyDescent="0.25">
      <c r="A27" s="6"/>
      <c r="B27" s="9"/>
      <c r="C27" s="23" t="s">
        <v>28</v>
      </c>
      <c r="D27" s="22">
        <v>5134.1005910384001</v>
      </c>
      <c r="E27" s="22">
        <v>344.74421874855</v>
      </c>
      <c r="F27" s="22">
        <v>0</v>
      </c>
      <c r="G27" s="22">
        <v>0</v>
      </c>
      <c r="H27" s="22">
        <v>5478.8448097869004</v>
      </c>
    </row>
    <row r="28" spans="1:8" ht="16.899999999999999" customHeight="1" x14ac:dyDescent="0.25">
      <c r="A28" s="6"/>
      <c r="B28" s="9"/>
      <c r="C28" s="10" t="s">
        <v>29</v>
      </c>
      <c r="D28" s="22"/>
      <c r="E28" s="22"/>
      <c r="F28" s="22"/>
      <c r="G28" s="22"/>
      <c r="H28" s="22"/>
    </row>
    <row r="29" spans="1:8" s="25" customFormat="1" x14ac:dyDescent="0.25">
      <c r="A29" s="24"/>
      <c r="B29" s="24"/>
      <c r="C29" s="26"/>
      <c r="D29" s="22"/>
      <c r="E29" s="22"/>
      <c r="F29" s="22"/>
      <c r="G29" s="22"/>
      <c r="H29" s="22">
        <f>SUM(D29:G29)</f>
        <v>0</v>
      </c>
    </row>
    <row r="30" spans="1:8" ht="16.899999999999999" customHeight="1" x14ac:dyDescent="0.25">
      <c r="A30" s="6"/>
      <c r="B30" s="9"/>
      <c r="C30" s="23" t="s">
        <v>30</v>
      </c>
      <c r="D30" s="22">
        <f>SUM(D29:D29)</f>
        <v>0</v>
      </c>
      <c r="E30" s="22">
        <f>SUM(E29:E29)</f>
        <v>0</v>
      </c>
      <c r="F30" s="22">
        <f>SUM(F29:F29)</f>
        <v>0</v>
      </c>
      <c r="G30" s="22">
        <f>SUM(G29:G29)</f>
        <v>0</v>
      </c>
      <c r="H30" s="22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2"/>
      <c r="E31" s="22"/>
      <c r="F31" s="22"/>
      <c r="G31" s="22"/>
      <c r="H31" s="22"/>
    </row>
    <row r="32" spans="1:8" x14ac:dyDescent="0.25">
      <c r="A32" s="13"/>
      <c r="B32" s="6"/>
      <c r="C32" s="12"/>
      <c r="D32" s="22"/>
      <c r="E32" s="22"/>
      <c r="F32" s="22"/>
      <c r="G32" s="22"/>
      <c r="H32" s="22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2">
        <f>SUM(D32:D32)</f>
        <v>0</v>
      </c>
      <c r="E33" s="22">
        <f>SUM(E32:E32)</f>
        <v>0</v>
      </c>
      <c r="F33" s="22">
        <f>SUM(F32:F32)</f>
        <v>0</v>
      </c>
      <c r="G33" s="22">
        <f>SUM(G32:G32)</f>
        <v>0</v>
      </c>
      <c r="H33" s="22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2"/>
      <c r="E34" s="22"/>
      <c r="F34" s="22"/>
      <c r="G34" s="22"/>
      <c r="H34" s="22"/>
    </row>
    <row r="35" spans="1:8" s="25" customFormat="1" x14ac:dyDescent="0.25">
      <c r="A35" s="24"/>
      <c r="B35" s="24"/>
      <c r="C35" s="26"/>
      <c r="D35" s="22"/>
      <c r="E35" s="22"/>
      <c r="F35" s="22"/>
      <c r="G35" s="22"/>
      <c r="H35" s="22">
        <f>SUM(D35:G35)</f>
        <v>0</v>
      </c>
    </row>
    <row r="36" spans="1:8" ht="16.899999999999999" customHeight="1" x14ac:dyDescent="0.25">
      <c r="A36" s="6"/>
      <c r="B36" s="9"/>
      <c r="C36" s="23" t="s">
        <v>34</v>
      </c>
      <c r="D36" s="22">
        <f>SUM(D35:D35)</f>
        <v>0</v>
      </c>
      <c r="E36" s="22">
        <f>SUM(E35:E35)</f>
        <v>0</v>
      </c>
      <c r="F36" s="22">
        <f>SUM(F35:F35)</f>
        <v>0</v>
      </c>
      <c r="G36" s="22">
        <f>SUM(G35:G35)</f>
        <v>0</v>
      </c>
      <c r="H36" s="22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2"/>
      <c r="E37" s="22"/>
      <c r="F37" s="22"/>
      <c r="G37" s="22"/>
      <c r="H37" s="22"/>
    </row>
    <row r="38" spans="1:8" s="25" customFormat="1" x14ac:dyDescent="0.25">
      <c r="A38" s="24"/>
      <c r="B38" s="24"/>
      <c r="C38" s="26"/>
      <c r="D38" s="22"/>
      <c r="E38" s="22"/>
      <c r="F38" s="22"/>
      <c r="G38" s="22"/>
      <c r="H38" s="22">
        <f>SUM(D38:G38)</f>
        <v>0</v>
      </c>
    </row>
    <row r="39" spans="1:8" ht="16.899999999999999" customHeight="1" x14ac:dyDescent="0.25">
      <c r="A39" s="6"/>
      <c r="B39" s="9"/>
      <c r="C39" s="23" t="s">
        <v>36</v>
      </c>
      <c r="D39" s="22">
        <f>SUM(D38:D38)</f>
        <v>0</v>
      </c>
      <c r="E39" s="22">
        <f>SUM(E38:E38)</f>
        <v>0</v>
      </c>
      <c r="F39" s="22">
        <f>SUM(F38:F38)</f>
        <v>0</v>
      </c>
      <c r="G39" s="22">
        <f>SUM(G38:G38)</f>
        <v>0</v>
      </c>
      <c r="H39" s="22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2"/>
      <c r="E40" s="22"/>
      <c r="F40" s="22"/>
      <c r="G40" s="22"/>
      <c r="H40" s="22"/>
    </row>
    <row r="41" spans="1:8" s="25" customFormat="1" x14ac:dyDescent="0.25">
      <c r="A41" s="24"/>
      <c r="B41" s="24"/>
      <c r="C41" s="26"/>
      <c r="D41" s="22"/>
      <c r="E41" s="22"/>
      <c r="F41" s="22"/>
      <c r="G41" s="22"/>
      <c r="H41" s="22">
        <f>SUM(D41:G41)</f>
        <v>0</v>
      </c>
    </row>
    <row r="42" spans="1:8" ht="16.899999999999999" customHeight="1" x14ac:dyDescent="0.25">
      <c r="A42" s="6"/>
      <c r="B42" s="9"/>
      <c r="C42" s="23" t="s">
        <v>38</v>
      </c>
      <c r="D42" s="22">
        <f>SUM(D41:D41)</f>
        <v>0</v>
      </c>
      <c r="E42" s="22">
        <f>SUM(E41:E41)</f>
        <v>0</v>
      </c>
      <c r="F42" s="22">
        <f>SUM(F41:F41)</f>
        <v>0</v>
      </c>
      <c r="G42" s="22">
        <f>SUM(G41:G41)</f>
        <v>0</v>
      </c>
      <c r="H42" s="22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2">
        <v>5134.1005910384001</v>
      </c>
      <c r="E43" s="22">
        <v>344.74421874855</v>
      </c>
      <c r="F43" s="22">
        <v>0</v>
      </c>
      <c r="G43" s="22">
        <v>0</v>
      </c>
      <c r="H43" s="22">
        <v>5478.8448097869004</v>
      </c>
    </row>
    <row r="44" spans="1:8" ht="16.899999999999999" customHeight="1" x14ac:dyDescent="0.25">
      <c r="A44" s="6"/>
      <c r="B44" s="9"/>
      <c r="C44" s="10" t="s">
        <v>40</v>
      </c>
      <c r="D44" s="22"/>
      <c r="E44" s="22"/>
      <c r="F44" s="22"/>
      <c r="G44" s="22"/>
      <c r="H44" s="22"/>
    </row>
    <row r="45" spans="1:8" ht="31.5" x14ac:dyDescent="0.25">
      <c r="A45" s="6">
        <v>3</v>
      </c>
      <c r="B45" s="6" t="s">
        <v>41</v>
      </c>
      <c r="C45" s="37" t="s">
        <v>42</v>
      </c>
      <c r="D45" s="22">
        <v>39.374117647059002</v>
      </c>
      <c r="E45" s="22">
        <v>2.5835294117647001</v>
      </c>
      <c r="F45" s="22">
        <v>0</v>
      </c>
      <c r="G45" s="22">
        <v>0</v>
      </c>
      <c r="H45" s="22">
        <v>41.957647058824001</v>
      </c>
    </row>
    <row r="46" spans="1:8" ht="31.5" x14ac:dyDescent="0.25">
      <c r="A46" s="6">
        <v>4</v>
      </c>
      <c r="B46" s="6" t="s">
        <v>41</v>
      </c>
      <c r="C46" s="37" t="s">
        <v>43</v>
      </c>
      <c r="D46" s="22">
        <v>63.307894173709002</v>
      </c>
      <c r="E46" s="22">
        <v>4.3113549632063002</v>
      </c>
      <c r="F46" s="22">
        <v>0</v>
      </c>
      <c r="G46" s="22">
        <v>0</v>
      </c>
      <c r="H46" s="22">
        <v>67.619249136915002</v>
      </c>
    </row>
    <row r="47" spans="1:8" ht="31.5" x14ac:dyDescent="0.25">
      <c r="A47" s="6">
        <v>5</v>
      </c>
      <c r="B47" s="6" t="s">
        <v>41</v>
      </c>
      <c r="C47" s="37" t="s">
        <v>44</v>
      </c>
      <c r="D47" s="22">
        <v>0.82568181818181996</v>
      </c>
      <c r="E47" s="22">
        <v>0</v>
      </c>
      <c r="F47" s="22">
        <v>0</v>
      </c>
      <c r="G47" s="22">
        <v>0</v>
      </c>
      <c r="H47" s="22">
        <v>0.82568181818181996</v>
      </c>
    </row>
    <row r="48" spans="1:8" ht="16.899999999999999" customHeight="1" x14ac:dyDescent="0.25">
      <c r="A48" s="6"/>
      <c r="B48" s="9"/>
      <c r="C48" s="23" t="s">
        <v>45</v>
      </c>
      <c r="D48" s="22">
        <v>103.50769363895</v>
      </c>
      <c r="E48" s="22">
        <v>6.8948843749710003</v>
      </c>
      <c r="F48" s="22">
        <v>0</v>
      </c>
      <c r="G48" s="22">
        <v>0</v>
      </c>
      <c r="H48" s="22">
        <v>110.40257801392001</v>
      </c>
    </row>
    <row r="49" spans="1:8" ht="16.899999999999999" customHeight="1" x14ac:dyDescent="0.25">
      <c r="A49" s="6"/>
      <c r="B49" s="9"/>
      <c r="C49" s="9" t="s">
        <v>46</v>
      </c>
      <c r="D49" s="22">
        <v>5237.6082846772997</v>
      </c>
      <c r="E49" s="22">
        <v>351.63910312351999</v>
      </c>
      <c r="F49" s="22">
        <v>0</v>
      </c>
      <c r="G49" s="22">
        <v>0</v>
      </c>
      <c r="H49" s="22">
        <v>5589.2473878008996</v>
      </c>
    </row>
    <row r="50" spans="1:8" ht="16.899999999999999" customHeight="1" x14ac:dyDescent="0.25">
      <c r="A50" s="6"/>
      <c r="B50" s="9"/>
      <c r="C50" s="9" t="s">
        <v>47</v>
      </c>
      <c r="D50" s="22"/>
      <c r="E50" s="22"/>
      <c r="F50" s="22"/>
      <c r="G50" s="22"/>
      <c r="H50" s="22"/>
    </row>
    <row r="51" spans="1:8" x14ac:dyDescent="0.25">
      <c r="A51" s="6">
        <v>6</v>
      </c>
      <c r="B51" s="6" t="s">
        <v>48</v>
      </c>
      <c r="C51" s="7" t="s">
        <v>49</v>
      </c>
      <c r="D51" s="22">
        <v>0</v>
      </c>
      <c r="E51" s="22">
        <v>0</v>
      </c>
      <c r="F51" s="22">
        <v>0</v>
      </c>
      <c r="G51" s="22">
        <v>2.9191176470587998</v>
      </c>
      <c r="H51" s="22">
        <v>2.9191176470587998</v>
      </c>
    </row>
    <row r="52" spans="1:8" ht="31.5" x14ac:dyDescent="0.25">
      <c r="A52" s="6">
        <v>7</v>
      </c>
      <c r="B52" s="6" t="s">
        <v>50</v>
      </c>
      <c r="C52" s="7" t="s">
        <v>51</v>
      </c>
      <c r="D52" s="22">
        <v>52.410888</v>
      </c>
      <c r="E52" s="22">
        <v>3.438936</v>
      </c>
      <c r="F52" s="22">
        <v>0</v>
      </c>
      <c r="G52" s="22">
        <v>1.9191176470588001</v>
      </c>
      <c r="H52" s="22">
        <v>57.768941647059002</v>
      </c>
    </row>
    <row r="53" spans="1:8" x14ac:dyDescent="0.25">
      <c r="A53" s="6">
        <v>8</v>
      </c>
      <c r="B53" s="6"/>
      <c r="C53" s="7" t="s">
        <v>52</v>
      </c>
      <c r="D53" s="22">
        <v>0</v>
      </c>
      <c r="E53" s="22">
        <v>0</v>
      </c>
      <c r="F53" s="22">
        <v>0</v>
      </c>
      <c r="G53" s="22">
        <v>60.084634259609999</v>
      </c>
      <c r="H53" s="22">
        <v>60.084634259609999</v>
      </c>
    </row>
    <row r="54" spans="1:8" x14ac:dyDescent="0.25">
      <c r="A54" s="6">
        <v>9</v>
      </c>
      <c r="B54" s="6" t="s">
        <v>53</v>
      </c>
      <c r="C54" s="7" t="s">
        <v>54</v>
      </c>
      <c r="D54" s="22">
        <v>0</v>
      </c>
      <c r="E54" s="22">
        <v>0</v>
      </c>
      <c r="F54" s="22">
        <v>0</v>
      </c>
      <c r="G54" s="22">
        <v>10.280429122399999</v>
      </c>
      <c r="H54" s="22">
        <v>10.280429122399999</v>
      </c>
    </row>
    <row r="55" spans="1:8" ht="31.5" x14ac:dyDescent="0.25">
      <c r="A55" s="6">
        <v>10</v>
      </c>
      <c r="B55" s="6" t="s">
        <v>50</v>
      </c>
      <c r="C55" s="7" t="s">
        <v>55</v>
      </c>
      <c r="D55" s="22">
        <v>85.152700048263</v>
      </c>
      <c r="E55" s="22">
        <v>5.7388445915241002</v>
      </c>
      <c r="F55" s="22">
        <v>0</v>
      </c>
      <c r="G55" s="22">
        <v>0</v>
      </c>
      <c r="H55" s="22">
        <v>90.891544639787</v>
      </c>
    </row>
    <row r="56" spans="1:8" x14ac:dyDescent="0.25">
      <c r="A56" s="6">
        <v>11</v>
      </c>
      <c r="B56" s="6" t="s">
        <v>56</v>
      </c>
      <c r="C56" s="7" t="s">
        <v>57</v>
      </c>
      <c r="D56" s="22">
        <v>0</v>
      </c>
      <c r="E56" s="22">
        <v>0</v>
      </c>
      <c r="F56" s="22">
        <v>0</v>
      </c>
      <c r="G56" s="22">
        <v>49.004850051136003</v>
      </c>
      <c r="H56" s="22">
        <v>49.004850051136003</v>
      </c>
    </row>
    <row r="57" spans="1:8" ht="16.899999999999999" customHeight="1" x14ac:dyDescent="0.25">
      <c r="A57" s="6"/>
      <c r="B57" s="9"/>
      <c r="C57" s="9" t="s">
        <v>58</v>
      </c>
      <c r="D57" s="22">
        <v>137.56358804825999</v>
      </c>
      <c r="E57" s="22">
        <v>9.1777805915240993</v>
      </c>
      <c r="F57" s="22">
        <v>0</v>
      </c>
      <c r="G57" s="22">
        <v>124.20814872726</v>
      </c>
      <c r="H57" s="22">
        <v>270.94951736705002</v>
      </c>
    </row>
    <row r="58" spans="1:8" ht="16.899999999999999" customHeight="1" x14ac:dyDescent="0.25">
      <c r="A58" s="6"/>
      <c r="B58" s="9"/>
      <c r="C58" s="9" t="s">
        <v>59</v>
      </c>
      <c r="D58" s="22">
        <v>5375.1718727256002</v>
      </c>
      <c r="E58" s="22">
        <v>360.81688371504998</v>
      </c>
      <c r="F58" s="22">
        <v>0</v>
      </c>
      <c r="G58" s="22">
        <v>124.20814872726</v>
      </c>
      <c r="H58" s="22">
        <v>5860.1969051678998</v>
      </c>
    </row>
    <row r="59" spans="1:8" ht="16.899999999999999" customHeight="1" x14ac:dyDescent="0.25">
      <c r="A59" s="6"/>
      <c r="B59" s="9"/>
      <c r="C59" s="9" t="s">
        <v>60</v>
      </c>
      <c r="D59" s="22"/>
      <c r="E59" s="22"/>
      <c r="F59" s="22"/>
      <c r="G59" s="22"/>
      <c r="H59" s="22"/>
    </row>
    <row r="60" spans="1:8" x14ac:dyDescent="0.25">
      <c r="A60" s="6"/>
      <c r="B60" s="6"/>
      <c r="C60" s="7"/>
      <c r="D60" s="22"/>
      <c r="E60" s="22"/>
      <c r="F60" s="22"/>
      <c r="G60" s="22"/>
      <c r="H60" s="22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2">
        <f>SUM(D60:D60)</f>
        <v>0</v>
      </c>
      <c r="E61" s="22">
        <f>SUM(E60:E60)</f>
        <v>0</v>
      </c>
      <c r="F61" s="22">
        <f>SUM(F60:F60)</f>
        <v>0</v>
      </c>
      <c r="G61" s="22">
        <f>SUM(G60:G60)</f>
        <v>0</v>
      </c>
      <c r="H61" s="22">
        <f>SUM(D61:G61)</f>
        <v>0</v>
      </c>
    </row>
    <row r="62" spans="1:8" ht="16.899999999999999" customHeight="1" x14ac:dyDescent="0.25">
      <c r="A62" s="6"/>
      <c r="B62" s="9"/>
      <c r="C62" s="9" t="s">
        <v>62</v>
      </c>
      <c r="D62" s="22">
        <v>5375.1718727256002</v>
      </c>
      <c r="E62" s="22">
        <v>360.81688371504998</v>
      </c>
      <c r="F62" s="22">
        <v>0</v>
      </c>
      <c r="G62" s="22">
        <v>124.20814872726</v>
      </c>
      <c r="H62" s="22">
        <v>5860.1969051678998</v>
      </c>
    </row>
    <row r="63" spans="1:8" ht="153" customHeight="1" x14ac:dyDescent="0.25">
      <c r="A63" s="6"/>
      <c r="B63" s="9"/>
      <c r="C63" s="9" t="s">
        <v>63</v>
      </c>
      <c r="D63" s="22"/>
      <c r="E63" s="22"/>
      <c r="F63" s="22"/>
      <c r="G63" s="22"/>
      <c r="H63" s="22"/>
    </row>
    <row r="64" spans="1:8" x14ac:dyDescent="0.25">
      <c r="A64" s="6">
        <v>12</v>
      </c>
      <c r="B64" s="6" t="s">
        <v>64</v>
      </c>
      <c r="C64" s="7" t="s">
        <v>65</v>
      </c>
      <c r="D64" s="22">
        <v>0</v>
      </c>
      <c r="E64" s="22">
        <v>0</v>
      </c>
      <c r="F64" s="22">
        <v>0</v>
      </c>
      <c r="G64" s="22">
        <v>197.15796621371001</v>
      </c>
      <c r="H64" s="22">
        <v>197.15796621371001</v>
      </c>
    </row>
    <row r="65" spans="1:8" x14ac:dyDescent="0.25">
      <c r="A65" s="6">
        <v>13</v>
      </c>
      <c r="B65" s="6" t="s">
        <v>78</v>
      </c>
      <c r="C65" s="7" t="s">
        <v>65</v>
      </c>
      <c r="D65" s="22">
        <v>0</v>
      </c>
      <c r="E65" s="22">
        <v>0</v>
      </c>
      <c r="F65" s="22">
        <v>0</v>
      </c>
      <c r="G65" s="22">
        <v>194.88043516900001</v>
      </c>
      <c r="H65" s="22">
        <v>194.88043516900001</v>
      </c>
    </row>
    <row r="66" spans="1:8" x14ac:dyDescent="0.25">
      <c r="A66" s="6">
        <v>14</v>
      </c>
      <c r="B66" s="6" t="s">
        <v>79</v>
      </c>
      <c r="C66" s="7" t="s">
        <v>65</v>
      </c>
      <c r="D66" s="22">
        <v>0</v>
      </c>
      <c r="E66" s="22">
        <v>0</v>
      </c>
      <c r="F66" s="22">
        <v>0</v>
      </c>
      <c r="G66" s="22">
        <v>13.840462368186</v>
      </c>
      <c r="H66" s="22">
        <v>13.840462368186</v>
      </c>
    </row>
    <row r="67" spans="1:8" ht="16.899999999999999" customHeight="1" x14ac:dyDescent="0.25">
      <c r="A67" s="6"/>
      <c r="B67" s="9"/>
      <c r="C67" s="9" t="s">
        <v>77</v>
      </c>
      <c r="D67" s="22">
        <v>0</v>
      </c>
      <c r="E67" s="22">
        <v>0</v>
      </c>
      <c r="F67" s="22">
        <v>0</v>
      </c>
      <c r="G67" s="22">
        <v>405.87886375088999</v>
      </c>
      <c r="H67" s="22">
        <v>405.87886375088999</v>
      </c>
    </row>
    <row r="68" spans="1:8" ht="16.899999999999999" customHeight="1" x14ac:dyDescent="0.25">
      <c r="A68" s="6"/>
      <c r="B68" s="9"/>
      <c r="C68" s="9" t="s">
        <v>76</v>
      </c>
      <c r="D68" s="22">
        <v>5375.1718727256002</v>
      </c>
      <c r="E68" s="22">
        <v>360.81688371504998</v>
      </c>
      <c r="F68" s="22">
        <v>0</v>
      </c>
      <c r="G68" s="22">
        <v>530.08701247815998</v>
      </c>
      <c r="H68" s="22">
        <v>6266.0757689188003</v>
      </c>
    </row>
    <row r="69" spans="1:8" ht="16.899999999999999" customHeight="1" x14ac:dyDescent="0.25">
      <c r="A69" s="6"/>
      <c r="B69" s="9"/>
      <c r="C69" s="9" t="s">
        <v>75</v>
      </c>
      <c r="D69" s="22"/>
      <c r="E69" s="22"/>
      <c r="F69" s="22"/>
      <c r="G69" s="22"/>
      <c r="H69" s="22"/>
    </row>
    <row r="70" spans="1:8" ht="34.15" customHeight="1" x14ac:dyDescent="0.25">
      <c r="A70" s="6">
        <v>15</v>
      </c>
      <c r="B70" s="6" t="s">
        <v>74</v>
      </c>
      <c r="C70" s="7" t="s">
        <v>73</v>
      </c>
      <c r="D70" s="22">
        <f>D68 * 3%</f>
        <v>161.255156181768</v>
      </c>
      <c r="E70" s="22">
        <f>E68 * 3%</f>
        <v>10.824506511451499</v>
      </c>
      <c r="F70" s="22">
        <f>F68 * 3%</f>
        <v>0</v>
      </c>
      <c r="G70" s="22">
        <f>G68 * 3%</f>
        <v>15.902610374344798</v>
      </c>
      <c r="H70" s="22">
        <f>SUM(D70:G70)</f>
        <v>187.98227306756428</v>
      </c>
    </row>
    <row r="71" spans="1:8" ht="16.899999999999999" customHeight="1" x14ac:dyDescent="0.25">
      <c r="A71" s="6"/>
      <c r="B71" s="9"/>
      <c r="C71" s="9" t="s">
        <v>72</v>
      </c>
      <c r="D71" s="22">
        <f>D70</f>
        <v>161.255156181768</v>
      </c>
      <c r="E71" s="22">
        <f>E70</f>
        <v>10.824506511451499</v>
      </c>
      <c r="F71" s="22">
        <f>F70</f>
        <v>0</v>
      </c>
      <c r="G71" s="22">
        <f>G70</f>
        <v>15.902610374344798</v>
      </c>
      <c r="H71" s="22">
        <f>SUM(D71:G71)</f>
        <v>187.98227306756428</v>
      </c>
    </row>
    <row r="72" spans="1:8" ht="16.899999999999999" customHeight="1" x14ac:dyDescent="0.25">
      <c r="A72" s="6"/>
      <c r="B72" s="9"/>
      <c r="C72" s="9" t="s">
        <v>71</v>
      </c>
      <c r="D72" s="22">
        <f>D71 + D68</f>
        <v>5536.4270289073684</v>
      </c>
      <c r="E72" s="22">
        <f>E71 + E68</f>
        <v>371.64139022650147</v>
      </c>
      <c r="F72" s="22">
        <f>F71 + F68</f>
        <v>0</v>
      </c>
      <c r="G72" s="22">
        <f>G71 + G68</f>
        <v>545.98962285250479</v>
      </c>
      <c r="H72" s="22">
        <f>SUM(D72:G72)</f>
        <v>6454.0580419863745</v>
      </c>
    </row>
    <row r="73" spans="1:8" ht="16.899999999999999" customHeight="1" x14ac:dyDescent="0.25">
      <c r="A73" s="6"/>
      <c r="B73" s="9"/>
      <c r="C73" s="9" t="s">
        <v>70</v>
      </c>
      <c r="D73" s="22"/>
      <c r="E73" s="22"/>
      <c r="F73" s="22"/>
      <c r="G73" s="22"/>
      <c r="H73" s="22"/>
    </row>
    <row r="74" spans="1:8" ht="16.899999999999999" customHeight="1" x14ac:dyDescent="0.25">
      <c r="A74" s="6">
        <v>16</v>
      </c>
      <c r="B74" s="6" t="s">
        <v>69</v>
      </c>
      <c r="C74" s="7" t="s">
        <v>68</v>
      </c>
      <c r="D74" s="22">
        <f>D72 * 20%</f>
        <v>1107.2854057814736</v>
      </c>
      <c r="E74" s="22">
        <f>E72 * 20%</f>
        <v>74.328278045300294</v>
      </c>
      <c r="F74" s="22">
        <f>F72 * 20%</f>
        <v>0</v>
      </c>
      <c r="G74" s="22">
        <f>G72 * 20%</f>
        <v>109.19792457050096</v>
      </c>
      <c r="H74" s="22">
        <f>SUM(D74:G74)</f>
        <v>1290.811608397275</v>
      </c>
    </row>
    <row r="75" spans="1:8" ht="16.899999999999999" customHeight="1" x14ac:dyDescent="0.25">
      <c r="A75" s="6"/>
      <c r="B75" s="9"/>
      <c r="C75" s="9" t="s">
        <v>67</v>
      </c>
      <c r="D75" s="22">
        <f>D74</f>
        <v>1107.2854057814736</v>
      </c>
      <c r="E75" s="22">
        <f>E74</f>
        <v>74.328278045300294</v>
      </c>
      <c r="F75" s="22">
        <f>F74</f>
        <v>0</v>
      </c>
      <c r="G75" s="22">
        <f>G74</f>
        <v>109.19792457050096</v>
      </c>
      <c r="H75" s="22">
        <f>SUM(D75:G75)</f>
        <v>1290.811608397275</v>
      </c>
    </row>
    <row r="76" spans="1:8" ht="16.899999999999999" customHeight="1" x14ac:dyDescent="0.25">
      <c r="A76" s="6"/>
      <c r="B76" s="9"/>
      <c r="C76" s="9" t="s">
        <v>66</v>
      </c>
      <c r="D76" s="22">
        <f>D75 + D72</f>
        <v>6643.7124346888422</v>
      </c>
      <c r="E76" s="22">
        <f>E75 + E72</f>
        <v>445.96966827180177</v>
      </c>
      <c r="F76" s="22">
        <f>F75 + F72</f>
        <v>0</v>
      </c>
      <c r="G76" s="22">
        <f>G75 + G72</f>
        <v>655.18754742300575</v>
      </c>
      <c r="H76" s="22">
        <f>SUM(D76:G76)</f>
        <v>7744.8696503836491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83</v>
      </c>
      <c r="C7" s="33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86</v>
      </c>
      <c r="C13" s="35" t="s">
        <v>87</v>
      </c>
      <c r="D13" s="21">
        <v>1968.7058823529001</v>
      </c>
      <c r="E13" s="21">
        <v>129.17647058823999</v>
      </c>
      <c r="F13" s="21">
        <v>0</v>
      </c>
      <c r="G13" s="21">
        <v>0</v>
      </c>
      <c r="H13" s="21">
        <v>2097.8823529412002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1968.7058823529001</v>
      </c>
      <c r="E14" s="21">
        <v>129.17647058823999</v>
      </c>
      <c r="F14" s="21">
        <v>0</v>
      </c>
      <c r="G14" s="21">
        <v>0</v>
      </c>
      <c r="H14" s="21">
        <v>2097.8823529412002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89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54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90</v>
      </c>
      <c r="C13" s="35" t="s">
        <v>91</v>
      </c>
      <c r="D13" s="21">
        <v>0</v>
      </c>
      <c r="E13" s="21">
        <v>0</v>
      </c>
      <c r="F13" s="21">
        <v>0</v>
      </c>
      <c r="G13" s="21">
        <v>2.9191176470587998</v>
      </c>
      <c r="H13" s="21">
        <v>2.9191176470587998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2.9191176470587998</v>
      </c>
      <c r="H14" s="21">
        <v>2.9191176470587998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8" sqref="B8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93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93</v>
      </c>
      <c r="D13" s="21">
        <v>0</v>
      </c>
      <c r="E13" s="21">
        <v>0</v>
      </c>
      <c r="F13" s="21">
        <v>0</v>
      </c>
      <c r="G13" s="21">
        <v>197.15796621371001</v>
      </c>
      <c r="H13" s="21">
        <v>197.15796621371001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197.15796621371001</v>
      </c>
      <c r="H14" s="21">
        <v>197.15796621371001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95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83</v>
      </c>
      <c r="C7" s="33" t="s">
        <v>27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96</v>
      </c>
      <c r="C13" s="35" t="s">
        <v>97</v>
      </c>
      <c r="D13" s="21">
        <v>3165.3947086855001</v>
      </c>
      <c r="E13" s="21">
        <v>215.56774816032001</v>
      </c>
      <c r="F13" s="21">
        <v>0</v>
      </c>
      <c r="G13" s="21">
        <v>0</v>
      </c>
      <c r="H13" s="21">
        <v>3380.9624568457998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3165.3947086855001</v>
      </c>
      <c r="E14" s="21">
        <v>215.56774816032001</v>
      </c>
      <c r="F14" s="21">
        <v>0</v>
      </c>
      <c r="G14" s="21">
        <v>0</v>
      </c>
      <c r="H14" s="21">
        <v>3380.9624568457998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54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96</v>
      </c>
      <c r="C13" s="35" t="s">
        <v>99</v>
      </c>
      <c r="D13" s="21">
        <v>0</v>
      </c>
      <c r="E13" s="21">
        <v>0</v>
      </c>
      <c r="F13" s="21">
        <v>0</v>
      </c>
      <c r="G13" s="21">
        <v>10.280429122399999</v>
      </c>
      <c r="H13" s="21">
        <v>10.280429122399999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10.280429122399999</v>
      </c>
      <c r="H14" s="21">
        <v>10.280429122399999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65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65</v>
      </c>
      <c r="D13" s="21">
        <v>0</v>
      </c>
      <c r="E13" s="21">
        <v>0</v>
      </c>
      <c r="F13" s="21">
        <v>0</v>
      </c>
      <c r="G13" s="21">
        <v>194.88043516900001</v>
      </c>
      <c r="H13" s="21">
        <v>194.88043516900001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194.88043516900001</v>
      </c>
      <c r="H14" s="21">
        <v>194.88043516900001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101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102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103</v>
      </c>
      <c r="C13" s="35" t="s">
        <v>104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2025-10-21T07:06:03Z</dcterms:modified>
</cp:coreProperties>
</file>